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YY\东华\全国政治\"/>
    </mc:Choice>
  </mc:AlternateContent>
  <xr:revisionPtr revIDLastSave="0" documentId="13_ncr:1_{A37F17D4-298A-4A2C-B662-56D6A3C1801E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definedNames>
    <definedName name="_Hlk137374029" localSheetId="0">Sheet1!$D$1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3" i="1"/>
  <c r="J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G23" i="1"/>
  <c r="D23" i="1"/>
  <c r="C23" i="1"/>
  <c r="H2" i="1"/>
  <c r="I2" i="1" s="1"/>
  <c r="H6" i="1"/>
  <c r="I6" i="1" s="1"/>
  <c r="H7" i="1"/>
  <c r="I7" i="1" s="1"/>
  <c r="H9" i="1"/>
  <c r="I9" i="1" s="1"/>
  <c r="H18" i="1"/>
  <c r="I18" i="1" s="1"/>
  <c r="H12" i="1"/>
  <c r="I12" i="1" s="1"/>
  <c r="H20" i="1"/>
  <c r="I20" i="1" s="1"/>
  <c r="H10" i="1"/>
  <c r="H21" i="1"/>
  <c r="I21" i="1" s="1"/>
  <c r="H4" i="1"/>
  <c r="I4" i="1" s="1"/>
  <c r="H15" i="1"/>
  <c r="I15" i="1" s="1"/>
  <c r="H13" i="1"/>
  <c r="I13" i="1" s="1"/>
  <c r="H14" i="1"/>
  <c r="I14" i="1" s="1"/>
  <c r="N14" i="1" s="1"/>
  <c r="H11" i="1"/>
  <c r="I11" i="1" s="1"/>
  <c r="H3" i="1"/>
  <c r="I3" i="1" s="1"/>
  <c r="H19" i="1"/>
  <c r="I19" i="1" s="1"/>
  <c r="H17" i="1"/>
  <c r="I17" i="1" s="1"/>
  <c r="H16" i="1"/>
  <c r="I16" i="1" s="1"/>
  <c r="H8" i="1"/>
  <c r="I8" i="1" s="1"/>
  <c r="E2" i="1"/>
  <c r="F2" i="1" s="1"/>
  <c r="E6" i="1"/>
  <c r="F6" i="1" s="1"/>
  <c r="N6" i="1" s="1"/>
  <c r="E7" i="1"/>
  <c r="F7" i="1" s="1"/>
  <c r="N7" i="1" s="1"/>
  <c r="E9" i="1"/>
  <c r="F9" i="1" s="1"/>
  <c r="N9" i="1" s="1"/>
  <c r="E18" i="1"/>
  <c r="F18" i="1" s="1"/>
  <c r="N18" i="1" s="1"/>
  <c r="E12" i="1"/>
  <c r="F12" i="1" s="1"/>
  <c r="N12" i="1" s="1"/>
  <c r="E20" i="1"/>
  <c r="F20" i="1" s="1"/>
  <c r="E10" i="1"/>
  <c r="F10" i="1" s="1"/>
  <c r="N10" i="1" s="1"/>
  <c r="E21" i="1"/>
  <c r="F21" i="1" s="1"/>
  <c r="N21" i="1" s="1"/>
  <c r="E4" i="1"/>
  <c r="F4" i="1" s="1"/>
  <c r="N4" i="1" s="1"/>
  <c r="E15" i="1"/>
  <c r="F15" i="1" s="1"/>
  <c r="N15" i="1" s="1"/>
  <c r="E13" i="1"/>
  <c r="F13" i="1" s="1"/>
  <c r="N13" i="1" s="1"/>
  <c r="E14" i="1"/>
  <c r="E11" i="1"/>
  <c r="F11" i="1" s="1"/>
  <c r="N11" i="1" s="1"/>
  <c r="E3" i="1"/>
  <c r="F3" i="1" s="1"/>
  <c r="E19" i="1"/>
  <c r="F19" i="1" s="1"/>
  <c r="E17" i="1"/>
  <c r="F17" i="1" s="1"/>
  <c r="N17" i="1" s="1"/>
  <c r="E16" i="1"/>
  <c r="F16" i="1" s="1"/>
  <c r="N16" i="1" s="1"/>
  <c r="E8" i="1"/>
  <c r="F8" i="1" s="1"/>
  <c r="N8" i="1" s="1"/>
  <c r="H5" i="1"/>
  <c r="I5" i="1" s="1"/>
  <c r="E5" i="1"/>
  <c r="F5" i="1" s="1"/>
  <c r="N5" i="1" l="1"/>
  <c r="N2" i="1"/>
  <c r="N3" i="1"/>
  <c r="N20" i="1"/>
  <c r="N19" i="1"/>
  <c r="L23" i="1"/>
  <c r="I23" i="1"/>
  <c r="F23" i="1"/>
  <c r="N23" i="1" s="1"/>
  <c r="H23" i="1"/>
  <c r="E23" i="1"/>
</calcChain>
</file>

<file path=xl/sharedStrings.xml><?xml version="1.0" encoding="utf-8"?>
<sst xmlns="http://schemas.openxmlformats.org/spreadsheetml/2006/main" count="101" uniqueCount="57">
  <si>
    <t>名称</t>
    <phoneticPr fontId="1" type="noConversion"/>
  </si>
  <si>
    <t>东都市</t>
    <phoneticPr fontId="1" type="noConversion"/>
  </si>
  <si>
    <t>明华市</t>
    <phoneticPr fontId="1" type="noConversion"/>
  </si>
  <si>
    <t>星西郡</t>
    <phoneticPr fontId="1" type="noConversion"/>
  </si>
  <si>
    <t>星东郡</t>
    <phoneticPr fontId="1" type="noConversion"/>
  </si>
  <si>
    <t>居兰郡</t>
    <phoneticPr fontId="1" type="noConversion"/>
  </si>
  <si>
    <t>商溪郡</t>
    <phoneticPr fontId="1" type="noConversion"/>
  </si>
  <si>
    <t>南海郡</t>
    <phoneticPr fontId="1" type="noConversion"/>
  </si>
  <si>
    <t>河安郡</t>
    <phoneticPr fontId="1" type="noConversion"/>
  </si>
  <si>
    <t>宿羊郡</t>
    <phoneticPr fontId="1" type="noConversion"/>
  </si>
  <si>
    <t>泰祥郡</t>
    <phoneticPr fontId="1" type="noConversion"/>
  </si>
  <si>
    <t>华晴郡</t>
    <phoneticPr fontId="1" type="noConversion"/>
  </si>
  <si>
    <t>东阳郡</t>
    <phoneticPr fontId="1" type="noConversion"/>
  </si>
  <si>
    <t>巴兰郡</t>
    <phoneticPr fontId="1" type="noConversion"/>
  </si>
  <si>
    <t>雍化郡</t>
    <phoneticPr fontId="1" type="noConversion"/>
  </si>
  <si>
    <t>溪康郡</t>
    <phoneticPr fontId="1" type="noConversion"/>
  </si>
  <si>
    <t>昆台郡</t>
    <phoneticPr fontId="1" type="noConversion"/>
  </si>
  <si>
    <t>平泸郡</t>
    <phoneticPr fontId="1" type="noConversion"/>
  </si>
  <si>
    <t>白泽郡</t>
    <phoneticPr fontId="1" type="noConversion"/>
  </si>
  <si>
    <t>宏兴郡</t>
    <phoneticPr fontId="1" type="noConversion"/>
  </si>
  <si>
    <t>峨宁郡</t>
    <phoneticPr fontId="1" type="noConversion"/>
  </si>
  <si>
    <t>选举人票</t>
    <phoneticPr fontId="1" type="noConversion"/>
  </si>
  <si>
    <t>有效选票（张）</t>
    <phoneticPr fontId="1" type="noConversion"/>
  </si>
  <si>
    <t>东华进步党(雷浩安)得票</t>
    <phoneticPr fontId="1" type="noConversion"/>
  </si>
  <si>
    <t>东华进步党(雷浩安)得票比例</t>
    <phoneticPr fontId="1" type="noConversion"/>
  </si>
  <si>
    <t>东华进步党(雷浩安)得选举人票数</t>
    <phoneticPr fontId="1" type="noConversion"/>
  </si>
  <si>
    <t>东华和谐党(段峰)得票</t>
    <phoneticPr fontId="1" type="noConversion"/>
  </si>
  <si>
    <t>东华和谐党(段峰)得票比例</t>
    <phoneticPr fontId="1" type="noConversion"/>
  </si>
  <si>
    <t>东华和谐党(段峰)得选举人票数</t>
    <phoneticPr fontId="1" type="noConversion"/>
  </si>
  <si>
    <t>全国
(奖励前）</t>
    <phoneticPr fontId="1" type="noConversion"/>
  </si>
  <si>
    <t>全国
(奖励后）</t>
    <phoneticPr fontId="1" type="noConversion"/>
  </si>
  <si>
    <t>相对优势</t>
    <phoneticPr fontId="1" type="noConversion"/>
  </si>
  <si>
    <t>类型</t>
    <phoneticPr fontId="1" type="noConversion"/>
  </si>
  <si>
    <t>正蓝</t>
    <phoneticPr fontId="1" type="noConversion"/>
  </si>
  <si>
    <t>浅蓝</t>
    <phoneticPr fontId="1" type="noConversion"/>
  </si>
  <si>
    <t>摇摆偏蓝</t>
    <phoneticPr fontId="1" type="noConversion"/>
  </si>
  <si>
    <t>摇摆偏红</t>
    <phoneticPr fontId="1" type="noConversion"/>
  </si>
  <si>
    <t>浅红</t>
    <phoneticPr fontId="1" type="noConversion"/>
  </si>
  <si>
    <t>正红</t>
    <phoneticPr fontId="1" type="noConversion"/>
  </si>
  <si>
    <t>深红</t>
    <phoneticPr fontId="1" type="noConversion"/>
  </si>
  <si>
    <t>绝对优势</t>
    <phoneticPr fontId="1" type="noConversion"/>
  </si>
  <si>
    <t>大蓝</t>
    <phoneticPr fontId="1" type="noConversion"/>
  </si>
  <si>
    <t>中蓝</t>
    <phoneticPr fontId="1" type="noConversion"/>
  </si>
  <si>
    <t>小蓝</t>
    <phoneticPr fontId="1" type="noConversion"/>
  </si>
  <si>
    <t>微蓝</t>
    <phoneticPr fontId="1" type="noConversion"/>
  </si>
  <si>
    <t>微红</t>
    <phoneticPr fontId="1" type="noConversion"/>
  </si>
  <si>
    <t>小红</t>
    <phoneticPr fontId="1" type="noConversion"/>
  </si>
  <si>
    <t>中红</t>
    <phoneticPr fontId="1" type="noConversion"/>
  </si>
  <si>
    <t>大红</t>
    <phoneticPr fontId="1" type="noConversion"/>
  </si>
  <si>
    <t>选举人票优势</t>
    <phoneticPr fontId="1" type="noConversion"/>
  </si>
  <si>
    <t>平衡</t>
    <phoneticPr fontId="1" type="noConversion"/>
  </si>
  <si>
    <t>红大优</t>
    <phoneticPr fontId="1" type="noConversion"/>
  </si>
  <si>
    <t>红优</t>
    <phoneticPr fontId="1" type="noConversion"/>
  </si>
  <si>
    <t>红小优</t>
    <phoneticPr fontId="1" type="noConversion"/>
  </si>
  <si>
    <t>蓝小优</t>
    <phoneticPr fontId="1" type="noConversion"/>
  </si>
  <si>
    <t>蓝大优</t>
    <phoneticPr fontId="1" type="noConversion"/>
  </si>
  <si>
    <t>蓝优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</si>
</sst>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;[Red]\-0\ "/>
    <numFmt numFmtId="177" formatCode="0_);[Red]\(0\)"/>
    <numFmt numFmtId="178" formatCode="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0.5"/>
      <color rgb="FFFF0000"/>
      <name val="等线"/>
      <family val="3"/>
      <charset val="134"/>
      <scheme val="minor"/>
    </font>
    <font>
      <b/>
      <sz val="11"/>
      <color rgb="FF0070C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76" fontId="0" fillId="0" borderId="0" xfId="0" applyNumberFormat="1" applyAlignment="1">
      <alignment wrapText="1"/>
    </xf>
    <xf numFmtId="176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3" fillId="0" borderId="0" xfId="0" applyFont="1"/>
    <xf numFmtId="177" fontId="4" fillId="0" borderId="0" xfId="0" applyNumberFormat="1" applyFont="1"/>
    <xf numFmtId="0" fontId="6" fillId="0" borderId="0" xfId="0" applyFont="1"/>
    <xf numFmtId="177" fontId="6" fillId="0" borderId="0" xfId="0" applyNumberFormat="1" applyFont="1"/>
    <xf numFmtId="0" fontId="7" fillId="0" borderId="0" xfId="0" applyFont="1"/>
    <xf numFmtId="10" fontId="4" fillId="0" borderId="0" xfId="0" applyNumberFormat="1" applyFont="1" applyAlignment="1">
      <alignment wrapText="1"/>
    </xf>
    <xf numFmtId="10" fontId="6" fillId="0" borderId="0" xfId="0" applyNumberFormat="1" applyFont="1"/>
    <xf numFmtId="10" fontId="4" fillId="0" borderId="0" xfId="0" applyNumberFormat="1" applyFont="1"/>
    <xf numFmtId="10" fontId="5" fillId="0" borderId="0" xfId="0" applyNumberFormat="1" applyFont="1" applyAlignment="1">
      <alignment wrapText="1"/>
    </xf>
    <xf numFmtId="10" fontId="3" fillId="0" borderId="0" xfId="0" applyNumberFormat="1" applyFont="1"/>
    <xf numFmtId="10" fontId="7" fillId="0" borderId="0" xfId="0" applyNumberFormat="1" applyFont="1"/>
    <xf numFmtId="10" fontId="0" fillId="0" borderId="0" xfId="0" applyNumberFormat="1"/>
    <xf numFmtId="178" fontId="0" fillId="0" borderId="0" xfId="0" applyNumberFormat="1" applyAlignment="1">
      <alignment wrapText="1"/>
    </xf>
    <xf numFmtId="178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J22" sqref="J22"/>
    </sheetView>
  </sheetViews>
  <sheetFormatPr defaultRowHeight="14" x14ac:dyDescent="0.3"/>
  <cols>
    <col min="1" max="1" width="8.75" customWidth="1"/>
    <col min="2" max="2" width="8.1640625" customWidth="1"/>
    <col min="3" max="3" width="8.58203125" customWidth="1"/>
    <col min="4" max="4" width="9" style="7" customWidth="1"/>
    <col min="5" max="5" width="9.08203125" style="15" customWidth="1"/>
    <col min="6" max="6" width="10.75" style="7" customWidth="1"/>
    <col min="7" max="7" width="9.75" style="8" customWidth="1"/>
    <col min="8" max="8" width="8.6640625" style="17"/>
    <col min="9" max="9" width="9.5" style="8" customWidth="1"/>
    <col min="14" max="14" width="8.6640625" style="21"/>
  </cols>
  <sheetData>
    <row r="1" spans="1:15" s="3" customFormat="1" ht="57.5" customHeight="1" x14ac:dyDescent="0.3">
      <c r="A1" s="3" t="s">
        <v>0</v>
      </c>
      <c r="B1" s="1" t="s">
        <v>21</v>
      </c>
      <c r="C1" s="3" t="s">
        <v>22</v>
      </c>
      <c r="D1" s="5" t="s">
        <v>23</v>
      </c>
      <c r="E1" s="13" t="s">
        <v>24</v>
      </c>
      <c r="F1" s="5" t="s">
        <v>25</v>
      </c>
      <c r="G1" s="6" t="s">
        <v>26</v>
      </c>
      <c r="H1" s="16" t="s">
        <v>27</v>
      </c>
      <c r="I1" s="6" t="s">
        <v>28</v>
      </c>
      <c r="J1" s="3" t="s">
        <v>31</v>
      </c>
      <c r="K1" s="3" t="s">
        <v>32</v>
      </c>
      <c r="L1" s="3" t="s">
        <v>40</v>
      </c>
      <c r="M1" s="3" t="s">
        <v>32</v>
      </c>
      <c r="N1" s="20" t="s">
        <v>49</v>
      </c>
      <c r="O1" s="3" t="s">
        <v>32</v>
      </c>
    </row>
    <row r="2" spans="1:15" x14ac:dyDescent="0.3">
      <c r="A2" t="s">
        <v>2</v>
      </c>
      <c r="B2" s="2">
        <v>37</v>
      </c>
      <c r="C2" s="4">
        <v>9576578</v>
      </c>
      <c r="D2" s="10">
        <v>6827922</v>
      </c>
      <c r="E2" s="14">
        <f t="shared" ref="E2:E21" si="0">ROUND(D2/C2,4)</f>
        <v>0.71299999999999997</v>
      </c>
      <c r="F2" s="11">
        <f t="shared" ref="F2:F13" si="1">ROUND(E2*B2,0)</f>
        <v>26</v>
      </c>
      <c r="G2" s="8">
        <v>2216866</v>
      </c>
      <c r="H2" s="17">
        <f t="shared" ref="H2:H21" si="2">ROUND(G2/C2,4)</f>
        <v>0.23150000000000001</v>
      </c>
      <c r="I2" s="8">
        <f t="shared" ref="I2:I9" si="3">ROUND(H2*B2,0)</f>
        <v>9</v>
      </c>
      <c r="J2" s="19">
        <f>ROUND(E2-H2,4)</f>
        <v>0.48149999999999998</v>
      </c>
      <c r="K2" t="s">
        <v>33</v>
      </c>
      <c r="L2">
        <f t="shared" ref="L2:L21" si="4">D2-G2</f>
        <v>4611056</v>
      </c>
      <c r="M2" t="s">
        <v>41</v>
      </c>
      <c r="N2" s="21">
        <f t="shared" ref="N2:N21" si="5">F2-I2</f>
        <v>17</v>
      </c>
      <c r="O2" t="s">
        <v>55</v>
      </c>
    </row>
    <row r="3" spans="1:15" x14ac:dyDescent="0.3">
      <c r="A3" t="s">
        <v>16</v>
      </c>
      <c r="B3" s="2">
        <v>26</v>
      </c>
      <c r="C3" s="4">
        <v>6073422</v>
      </c>
      <c r="D3" s="10">
        <v>3832994</v>
      </c>
      <c r="E3" s="14">
        <f t="shared" si="0"/>
        <v>0.63109999999999999</v>
      </c>
      <c r="F3" s="11">
        <f t="shared" si="1"/>
        <v>16</v>
      </c>
      <c r="G3" s="8">
        <v>1774794</v>
      </c>
      <c r="H3" s="17">
        <f t="shared" si="2"/>
        <v>0.29220000000000002</v>
      </c>
      <c r="I3" s="8">
        <f t="shared" si="3"/>
        <v>8</v>
      </c>
      <c r="J3" s="19">
        <f t="shared" ref="J3:J23" si="6">ROUND(E3-H3,4)</f>
        <v>0.33889999999999998</v>
      </c>
      <c r="K3" t="s">
        <v>33</v>
      </c>
      <c r="L3">
        <f t="shared" si="4"/>
        <v>2058200</v>
      </c>
      <c r="M3" t="s">
        <v>41</v>
      </c>
      <c r="N3" s="21">
        <f t="shared" si="5"/>
        <v>8</v>
      </c>
      <c r="O3" t="s">
        <v>55</v>
      </c>
    </row>
    <row r="4" spans="1:15" x14ac:dyDescent="0.3">
      <c r="A4" t="s">
        <v>11</v>
      </c>
      <c r="B4" s="2">
        <v>41</v>
      </c>
      <c r="C4" s="4">
        <v>10368279</v>
      </c>
      <c r="D4" s="10">
        <v>5890292</v>
      </c>
      <c r="E4" s="14">
        <f t="shared" si="0"/>
        <v>0.56810000000000005</v>
      </c>
      <c r="F4" s="11">
        <f t="shared" si="1"/>
        <v>23</v>
      </c>
      <c r="G4" s="8">
        <v>2675413</v>
      </c>
      <c r="H4" s="17">
        <f t="shared" si="2"/>
        <v>0.25800000000000001</v>
      </c>
      <c r="I4" s="8">
        <f t="shared" si="3"/>
        <v>11</v>
      </c>
      <c r="J4" s="19">
        <f t="shared" si="6"/>
        <v>0.31009999999999999</v>
      </c>
      <c r="K4" t="s">
        <v>33</v>
      </c>
      <c r="L4">
        <f t="shared" si="4"/>
        <v>3214879</v>
      </c>
      <c r="M4" t="s">
        <v>41</v>
      </c>
      <c r="N4" s="21">
        <f t="shared" si="5"/>
        <v>12</v>
      </c>
      <c r="O4" t="s">
        <v>55</v>
      </c>
    </row>
    <row r="5" spans="1:15" x14ac:dyDescent="0.3">
      <c r="A5" t="s">
        <v>1</v>
      </c>
      <c r="B5" s="2">
        <v>19</v>
      </c>
      <c r="C5" s="4">
        <v>4536395</v>
      </c>
      <c r="D5" s="10">
        <v>2762618</v>
      </c>
      <c r="E5" s="14">
        <f t="shared" si="0"/>
        <v>0.60899999999999999</v>
      </c>
      <c r="F5" s="11">
        <f t="shared" si="1"/>
        <v>12</v>
      </c>
      <c r="G5" s="8">
        <v>1431252</v>
      </c>
      <c r="H5" s="17">
        <f t="shared" si="2"/>
        <v>0.3155</v>
      </c>
      <c r="I5" s="8">
        <f t="shared" si="3"/>
        <v>6</v>
      </c>
      <c r="J5" s="19">
        <f t="shared" si="6"/>
        <v>0.29349999999999998</v>
      </c>
      <c r="K5" t="s">
        <v>34</v>
      </c>
      <c r="L5">
        <f t="shared" si="4"/>
        <v>1331366</v>
      </c>
      <c r="M5" t="s">
        <v>42</v>
      </c>
      <c r="N5" s="21">
        <f t="shared" si="5"/>
        <v>6</v>
      </c>
      <c r="O5" t="s">
        <v>56</v>
      </c>
    </row>
    <row r="6" spans="1:15" x14ac:dyDescent="0.3">
      <c r="A6" t="s">
        <v>3</v>
      </c>
      <c r="B6" s="2">
        <v>15</v>
      </c>
      <c r="C6" s="4">
        <v>3835032</v>
      </c>
      <c r="D6" s="10">
        <v>2145172</v>
      </c>
      <c r="E6" s="14">
        <f t="shared" si="0"/>
        <v>0.55940000000000001</v>
      </c>
      <c r="F6" s="11">
        <f t="shared" si="1"/>
        <v>8</v>
      </c>
      <c r="G6" s="8">
        <v>1434741</v>
      </c>
      <c r="H6" s="17">
        <f t="shared" si="2"/>
        <v>0.37409999999999999</v>
      </c>
      <c r="I6" s="8">
        <f t="shared" si="3"/>
        <v>6</v>
      </c>
      <c r="J6" s="19">
        <f t="shared" si="6"/>
        <v>0.18529999999999999</v>
      </c>
      <c r="K6" t="s">
        <v>34</v>
      </c>
      <c r="L6">
        <f t="shared" si="4"/>
        <v>710431</v>
      </c>
      <c r="M6" t="s">
        <v>43</v>
      </c>
      <c r="N6" s="21">
        <f t="shared" si="5"/>
        <v>2</v>
      </c>
      <c r="O6" t="s">
        <v>54</v>
      </c>
    </row>
    <row r="7" spans="1:15" x14ac:dyDescent="0.3">
      <c r="A7" t="s">
        <v>4</v>
      </c>
      <c r="B7" s="2">
        <v>25</v>
      </c>
      <c r="C7" s="4">
        <v>6286372</v>
      </c>
      <c r="D7" s="10">
        <v>3397789</v>
      </c>
      <c r="E7" s="14">
        <f t="shared" si="0"/>
        <v>0.54049999999999998</v>
      </c>
      <c r="F7" s="11">
        <f t="shared" si="1"/>
        <v>14</v>
      </c>
      <c r="G7" s="8">
        <v>2613863</v>
      </c>
      <c r="H7" s="17">
        <f t="shared" si="2"/>
        <v>0.4158</v>
      </c>
      <c r="I7" s="8">
        <f t="shared" si="3"/>
        <v>10</v>
      </c>
      <c r="J7" s="19">
        <f t="shared" si="6"/>
        <v>0.12470000000000001</v>
      </c>
      <c r="K7" t="s">
        <v>34</v>
      </c>
      <c r="L7">
        <f t="shared" si="4"/>
        <v>783926</v>
      </c>
      <c r="M7" t="s">
        <v>43</v>
      </c>
      <c r="N7" s="21">
        <f t="shared" si="5"/>
        <v>4</v>
      </c>
      <c r="O7" t="s">
        <v>56</v>
      </c>
    </row>
    <row r="8" spans="1:15" x14ac:dyDescent="0.3">
      <c r="A8" t="s">
        <v>20</v>
      </c>
      <c r="B8" s="2">
        <v>5</v>
      </c>
      <c r="C8" s="4">
        <v>950428</v>
      </c>
      <c r="D8" s="10">
        <v>328934</v>
      </c>
      <c r="E8" s="14">
        <f t="shared" si="0"/>
        <v>0.34610000000000002</v>
      </c>
      <c r="F8" s="11">
        <f t="shared" si="1"/>
        <v>2</v>
      </c>
      <c r="G8" s="8">
        <v>303066</v>
      </c>
      <c r="H8" s="17">
        <f t="shared" si="2"/>
        <v>0.31890000000000002</v>
      </c>
      <c r="I8" s="8">
        <f t="shared" si="3"/>
        <v>2</v>
      </c>
      <c r="J8" s="19">
        <f t="shared" si="6"/>
        <v>2.7199999999999998E-2</v>
      </c>
      <c r="K8" t="s">
        <v>35</v>
      </c>
      <c r="L8">
        <f t="shared" si="4"/>
        <v>25868</v>
      </c>
      <c r="M8" t="s">
        <v>44</v>
      </c>
      <c r="N8" s="21">
        <f t="shared" si="5"/>
        <v>0</v>
      </c>
      <c r="O8" t="s">
        <v>50</v>
      </c>
    </row>
    <row r="9" spans="1:15" x14ac:dyDescent="0.3">
      <c r="A9" t="s">
        <v>5</v>
      </c>
      <c r="B9" s="2">
        <v>23</v>
      </c>
      <c r="C9" s="4">
        <v>5785533</v>
      </c>
      <c r="D9" s="10">
        <v>2848091</v>
      </c>
      <c r="E9" s="14">
        <f t="shared" si="0"/>
        <v>0.49230000000000002</v>
      </c>
      <c r="F9" s="11">
        <f t="shared" si="1"/>
        <v>11</v>
      </c>
      <c r="G9" s="8">
        <v>2733269</v>
      </c>
      <c r="H9" s="17">
        <f t="shared" si="2"/>
        <v>0.47239999999999999</v>
      </c>
      <c r="I9" s="8">
        <f t="shared" si="3"/>
        <v>11</v>
      </c>
      <c r="J9" s="19">
        <f t="shared" si="6"/>
        <v>1.9900000000000001E-2</v>
      </c>
      <c r="K9" t="s">
        <v>35</v>
      </c>
      <c r="L9">
        <f t="shared" si="4"/>
        <v>114822</v>
      </c>
      <c r="M9" t="s">
        <v>44</v>
      </c>
      <c r="N9" s="21">
        <f t="shared" si="5"/>
        <v>0</v>
      </c>
      <c r="O9" t="s">
        <v>50</v>
      </c>
    </row>
    <row r="10" spans="1:15" x14ac:dyDescent="0.3">
      <c r="A10" t="s">
        <v>9</v>
      </c>
      <c r="B10" s="2">
        <v>21</v>
      </c>
      <c r="C10" s="4">
        <v>5402747</v>
      </c>
      <c r="D10" s="7">
        <v>2582957</v>
      </c>
      <c r="E10" s="15">
        <f t="shared" si="0"/>
        <v>0.47810000000000002</v>
      </c>
      <c r="F10" s="9">
        <f t="shared" si="1"/>
        <v>10</v>
      </c>
      <c r="G10" s="12">
        <v>2646794</v>
      </c>
      <c r="H10" s="18">
        <f t="shared" si="2"/>
        <v>0.4899</v>
      </c>
      <c r="I10" s="12">
        <v>11</v>
      </c>
      <c r="J10" s="19">
        <f t="shared" si="6"/>
        <v>-1.18E-2</v>
      </c>
      <c r="K10" t="s">
        <v>36</v>
      </c>
      <c r="L10">
        <f t="shared" si="4"/>
        <v>-63837</v>
      </c>
      <c r="M10" t="s">
        <v>45</v>
      </c>
      <c r="N10" s="21">
        <f t="shared" si="5"/>
        <v>-1</v>
      </c>
      <c r="O10" t="s">
        <v>53</v>
      </c>
    </row>
    <row r="11" spans="1:15" x14ac:dyDescent="0.3">
      <c r="A11" t="s">
        <v>15</v>
      </c>
      <c r="B11" s="2">
        <v>17</v>
      </c>
      <c r="C11" s="4">
        <v>4468024</v>
      </c>
      <c r="D11" s="7">
        <v>1283185</v>
      </c>
      <c r="E11" s="15">
        <f t="shared" si="0"/>
        <v>0.28720000000000001</v>
      </c>
      <c r="F11" s="9">
        <f t="shared" si="1"/>
        <v>5</v>
      </c>
      <c r="G11" s="12">
        <v>1609274</v>
      </c>
      <c r="H11" s="18">
        <f t="shared" si="2"/>
        <v>0.36020000000000002</v>
      </c>
      <c r="I11" s="12">
        <f t="shared" ref="I11:I21" si="7">ROUND(H11*B11,0)</f>
        <v>6</v>
      </c>
      <c r="J11" s="19">
        <f t="shared" si="6"/>
        <v>-7.2999999999999995E-2</v>
      </c>
      <c r="K11" t="s">
        <v>36</v>
      </c>
      <c r="L11">
        <f t="shared" si="4"/>
        <v>-326089</v>
      </c>
      <c r="M11" t="s">
        <v>45</v>
      </c>
      <c r="N11" s="21">
        <f t="shared" si="5"/>
        <v>-1</v>
      </c>
      <c r="O11" t="s">
        <v>53</v>
      </c>
    </row>
    <row r="12" spans="1:15" x14ac:dyDescent="0.3">
      <c r="A12" t="s">
        <v>7</v>
      </c>
      <c r="B12" s="2">
        <v>14</v>
      </c>
      <c r="C12" s="4">
        <v>3845427</v>
      </c>
      <c r="D12" s="7">
        <v>1620718</v>
      </c>
      <c r="E12" s="15">
        <f t="shared" si="0"/>
        <v>0.42149999999999999</v>
      </c>
      <c r="F12" s="9">
        <f t="shared" si="1"/>
        <v>6</v>
      </c>
      <c r="G12" s="12">
        <v>1960849</v>
      </c>
      <c r="H12" s="18">
        <f t="shared" si="2"/>
        <v>0.50990000000000002</v>
      </c>
      <c r="I12" s="12">
        <f t="shared" si="7"/>
        <v>7</v>
      </c>
      <c r="J12" s="19">
        <f t="shared" si="6"/>
        <v>-8.8400000000000006E-2</v>
      </c>
      <c r="K12" t="s">
        <v>36</v>
      </c>
      <c r="L12">
        <f t="shared" si="4"/>
        <v>-340131</v>
      </c>
      <c r="M12" t="s">
        <v>45</v>
      </c>
      <c r="N12" s="21">
        <f t="shared" si="5"/>
        <v>-1</v>
      </c>
      <c r="O12" t="s">
        <v>53</v>
      </c>
    </row>
    <row r="13" spans="1:15" x14ac:dyDescent="0.3">
      <c r="A13" t="s">
        <v>13</v>
      </c>
      <c r="B13" s="2">
        <v>10</v>
      </c>
      <c r="C13" s="4">
        <v>2185739</v>
      </c>
      <c r="D13" s="7">
        <v>393435</v>
      </c>
      <c r="E13" s="15">
        <f t="shared" si="0"/>
        <v>0.18</v>
      </c>
      <c r="F13" s="9">
        <f t="shared" si="1"/>
        <v>2</v>
      </c>
      <c r="G13" s="8">
        <v>720426</v>
      </c>
      <c r="H13" s="17">
        <f t="shared" si="2"/>
        <v>0.3296</v>
      </c>
      <c r="I13" s="8">
        <f t="shared" si="7"/>
        <v>3</v>
      </c>
      <c r="J13" s="19">
        <f t="shared" si="6"/>
        <v>-0.14960000000000001</v>
      </c>
      <c r="K13" t="s">
        <v>37</v>
      </c>
      <c r="L13">
        <f t="shared" si="4"/>
        <v>-326991</v>
      </c>
      <c r="M13" t="s">
        <v>45</v>
      </c>
      <c r="N13" s="21">
        <f t="shared" si="5"/>
        <v>-1</v>
      </c>
      <c r="O13" t="s">
        <v>53</v>
      </c>
    </row>
    <row r="14" spans="1:15" x14ac:dyDescent="0.3">
      <c r="A14" t="s">
        <v>14</v>
      </c>
      <c r="B14" s="2">
        <v>6</v>
      </c>
      <c r="C14" s="4">
        <v>1362908</v>
      </c>
      <c r="D14" s="7">
        <v>152273</v>
      </c>
      <c r="E14" s="15">
        <f t="shared" si="0"/>
        <v>0.11169999999999999</v>
      </c>
      <c r="F14" s="9">
        <v>0</v>
      </c>
      <c r="G14" s="8">
        <v>386368</v>
      </c>
      <c r="H14" s="17">
        <f t="shared" si="2"/>
        <v>0.28349999999999997</v>
      </c>
      <c r="I14" s="8">
        <f t="shared" si="7"/>
        <v>2</v>
      </c>
      <c r="J14" s="19">
        <f t="shared" si="6"/>
        <v>-0.17180000000000001</v>
      </c>
      <c r="K14" t="s">
        <v>37</v>
      </c>
      <c r="L14">
        <f t="shared" si="4"/>
        <v>-234095</v>
      </c>
      <c r="M14" t="s">
        <v>45</v>
      </c>
      <c r="N14" s="21">
        <f t="shared" si="5"/>
        <v>-2</v>
      </c>
      <c r="O14" t="s">
        <v>53</v>
      </c>
    </row>
    <row r="15" spans="1:15" x14ac:dyDescent="0.3">
      <c r="A15" t="s">
        <v>12</v>
      </c>
      <c r="B15" s="2">
        <v>7</v>
      </c>
      <c r="C15" s="4">
        <v>1701243</v>
      </c>
      <c r="D15" s="7">
        <v>236588</v>
      </c>
      <c r="E15" s="15">
        <f t="shared" si="0"/>
        <v>0.1391</v>
      </c>
      <c r="F15" s="9">
        <f t="shared" ref="F15:F21" si="8">ROUND(E15*B15,0)</f>
        <v>1</v>
      </c>
      <c r="G15" s="8">
        <v>556437</v>
      </c>
      <c r="H15" s="17">
        <f t="shared" si="2"/>
        <v>0.3271</v>
      </c>
      <c r="I15" s="8">
        <f t="shared" si="7"/>
        <v>2</v>
      </c>
      <c r="J15" s="19">
        <f t="shared" si="6"/>
        <v>-0.188</v>
      </c>
      <c r="K15" t="s">
        <v>37</v>
      </c>
      <c r="L15">
        <f t="shared" si="4"/>
        <v>-319849</v>
      </c>
      <c r="M15" t="s">
        <v>45</v>
      </c>
      <c r="N15" s="21">
        <f t="shared" si="5"/>
        <v>-1</v>
      </c>
      <c r="O15" t="s">
        <v>53</v>
      </c>
    </row>
    <row r="16" spans="1:15" x14ac:dyDescent="0.3">
      <c r="A16" t="s">
        <v>19</v>
      </c>
      <c r="B16" s="2">
        <v>5</v>
      </c>
      <c r="C16" s="4">
        <v>909684</v>
      </c>
      <c r="D16" s="7">
        <v>63196</v>
      </c>
      <c r="E16" s="15">
        <f t="shared" si="0"/>
        <v>6.9500000000000006E-2</v>
      </c>
      <c r="F16" s="9">
        <f t="shared" si="8"/>
        <v>0</v>
      </c>
      <c r="G16" s="8">
        <v>256215</v>
      </c>
      <c r="H16" s="17">
        <f t="shared" si="2"/>
        <v>0.28170000000000001</v>
      </c>
      <c r="I16" s="8">
        <f t="shared" si="7"/>
        <v>1</v>
      </c>
      <c r="J16" s="19">
        <f t="shared" si="6"/>
        <v>-0.2122</v>
      </c>
      <c r="K16" t="s">
        <v>37</v>
      </c>
      <c r="L16">
        <f t="shared" si="4"/>
        <v>-193019</v>
      </c>
      <c r="M16" t="s">
        <v>45</v>
      </c>
      <c r="N16" s="21">
        <f t="shared" si="5"/>
        <v>-1</v>
      </c>
      <c r="O16" t="s">
        <v>53</v>
      </c>
    </row>
    <row r="17" spans="1:15" x14ac:dyDescent="0.3">
      <c r="A17" t="s">
        <v>18</v>
      </c>
      <c r="B17" s="2">
        <v>13</v>
      </c>
      <c r="C17" s="4">
        <v>2880286</v>
      </c>
      <c r="D17" s="7">
        <v>226482</v>
      </c>
      <c r="E17" s="15">
        <f t="shared" si="0"/>
        <v>7.8600000000000003E-2</v>
      </c>
      <c r="F17" s="9">
        <f t="shared" si="8"/>
        <v>1</v>
      </c>
      <c r="G17" s="8">
        <v>1176398</v>
      </c>
      <c r="H17" s="17">
        <f t="shared" si="2"/>
        <v>0.40839999999999999</v>
      </c>
      <c r="I17" s="8">
        <f t="shared" si="7"/>
        <v>5</v>
      </c>
      <c r="J17" s="19">
        <f t="shared" si="6"/>
        <v>-0.32979999999999998</v>
      </c>
      <c r="K17" t="s">
        <v>38</v>
      </c>
      <c r="L17">
        <f t="shared" si="4"/>
        <v>-949916</v>
      </c>
      <c r="M17" t="s">
        <v>46</v>
      </c>
      <c r="N17" s="21">
        <f t="shared" si="5"/>
        <v>-4</v>
      </c>
      <c r="O17" t="s">
        <v>52</v>
      </c>
    </row>
    <row r="18" spans="1:15" x14ac:dyDescent="0.3">
      <c r="A18" t="s">
        <v>6</v>
      </c>
      <c r="B18" s="2">
        <v>27</v>
      </c>
      <c r="C18" s="4">
        <v>6607687</v>
      </c>
      <c r="D18" s="7">
        <v>1950114</v>
      </c>
      <c r="E18" s="15">
        <f t="shared" si="0"/>
        <v>0.29509999999999997</v>
      </c>
      <c r="F18" s="9">
        <f t="shared" si="8"/>
        <v>8</v>
      </c>
      <c r="G18" s="12">
        <v>4454465</v>
      </c>
      <c r="H18" s="18">
        <f t="shared" si="2"/>
        <v>0.67410000000000003</v>
      </c>
      <c r="I18" s="12">
        <f t="shared" si="7"/>
        <v>18</v>
      </c>
      <c r="J18" s="19">
        <f t="shared" si="6"/>
        <v>-0.379</v>
      </c>
      <c r="K18" t="s">
        <v>38</v>
      </c>
      <c r="L18">
        <f t="shared" si="4"/>
        <v>-2504351</v>
      </c>
      <c r="M18" t="s">
        <v>48</v>
      </c>
      <c r="N18" s="21">
        <f t="shared" si="5"/>
        <v>-10</v>
      </c>
      <c r="O18" t="s">
        <v>51</v>
      </c>
    </row>
    <row r="19" spans="1:15" x14ac:dyDescent="0.3">
      <c r="A19" t="s">
        <v>17</v>
      </c>
      <c r="B19" s="2">
        <v>28</v>
      </c>
      <c r="C19" s="4">
        <v>7185927</v>
      </c>
      <c r="D19" s="7">
        <v>1951244</v>
      </c>
      <c r="E19" s="15">
        <f t="shared" si="0"/>
        <v>0.27150000000000002</v>
      </c>
      <c r="F19" s="9">
        <f t="shared" si="8"/>
        <v>8</v>
      </c>
      <c r="G19" s="12">
        <v>4762154</v>
      </c>
      <c r="H19" s="18">
        <f t="shared" si="2"/>
        <v>0.66269999999999996</v>
      </c>
      <c r="I19" s="12">
        <f t="shared" si="7"/>
        <v>19</v>
      </c>
      <c r="J19" s="19">
        <f t="shared" si="6"/>
        <v>-0.39119999999999999</v>
      </c>
      <c r="K19" t="s">
        <v>38</v>
      </c>
      <c r="L19">
        <f t="shared" si="4"/>
        <v>-2810910</v>
      </c>
      <c r="M19" t="s">
        <v>48</v>
      </c>
      <c r="N19" s="21">
        <f t="shared" si="5"/>
        <v>-11</v>
      </c>
      <c r="O19" t="s">
        <v>51</v>
      </c>
    </row>
    <row r="20" spans="1:15" x14ac:dyDescent="0.3">
      <c r="A20" t="s">
        <v>8</v>
      </c>
      <c r="B20" s="2">
        <v>8</v>
      </c>
      <c r="C20" s="4">
        <v>1663901</v>
      </c>
      <c r="D20" s="7">
        <v>237713</v>
      </c>
      <c r="E20" s="15">
        <f t="shared" si="0"/>
        <v>0.1429</v>
      </c>
      <c r="F20" s="9">
        <f t="shared" si="8"/>
        <v>1</v>
      </c>
      <c r="G20" s="12">
        <v>1273409</v>
      </c>
      <c r="H20" s="18">
        <f t="shared" si="2"/>
        <v>0.76529999999999998</v>
      </c>
      <c r="I20" s="12">
        <f t="shared" si="7"/>
        <v>6</v>
      </c>
      <c r="J20" s="19">
        <f t="shared" si="6"/>
        <v>-0.62239999999999995</v>
      </c>
      <c r="K20" t="s">
        <v>39</v>
      </c>
      <c r="L20">
        <f t="shared" si="4"/>
        <v>-1035696</v>
      </c>
      <c r="M20" t="s">
        <v>47</v>
      </c>
      <c r="N20" s="21">
        <f t="shared" si="5"/>
        <v>-5</v>
      </c>
      <c r="O20" t="s">
        <v>52</v>
      </c>
    </row>
    <row r="21" spans="1:15" x14ac:dyDescent="0.3">
      <c r="A21" t="s">
        <v>10</v>
      </c>
      <c r="B21" s="2">
        <v>12</v>
      </c>
      <c r="C21" s="4">
        <v>2836826</v>
      </c>
      <c r="D21" s="7">
        <v>345714</v>
      </c>
      <c r="E21" s="15">
        <f t="shared" si="0"/>
        <v>0.12189999999999999</v>
      </c>
      <c r="F21" s="9">
        <f t="shared" si="8"/>
        <v>1</v>
      </c>
      <c r="G21" s="12">
        <v>2292102</v>
      </c>
      <c r="H21" s="18">
        <f t="shared" si="2"/>
        <v>0.80800000000000005</v>
      </c>
      <c r="I21" s="12">
        <f t="shared" si="7"/>
        <v>10</v>
      </c>
      <c r="J21" s="19">
        <f t="shared" si="6"/>
        <v>-0.68610000000000004</v>
      </c>
      <c r="K21" t="s">
        <v>39</v>
      </c>
      <c r="L21">
        <f t="shared" si="4"/>
        <v>-1946388</v>
      </c>
      <c r="M21" t="s">
        <v>47</v>
      </c>
      <c r="N21" s="21">
        <f t="shared" si="5"/>
        <v>-9</v>
      </c>
      <c r="O21" t="s">
        <v>51</v>
      </c>
    </row>
    <row r="22" spans="1:15" x14ac:dyDescent="0.3">
      <c r="B22" s="2"/>
      <c r="C22" s="4"/>
      <c r="D22" s="10"/>
      <c r="E22" s="14"/>
      <c r="F22" s="11"/>
      <c r="J22" s="19"/>
    </row>
    <row r="23" spans="1:15" ht="28" x14ac:dyDescent="0.3">
      <c r="A23" s="3" t="s">
        <v>29</v>
      </c>
      <c r="B23" s="2">
        <v>359</v>
      </c>
      <c r="C23">
        <f>SUM(C2:C21)</f>
        <v>88462438</v>
      </c>
      <c r="D23" s="10">
        <f>SUM(D2:D21)</f>
        <v>39077431</v>
      </c>
      <c r="E23" s="14">
        <f>ROUND(D23/C23,4)</f>
        <v>0.44169999999999998</v>
      </c>
      <c r="F23" s="11">
        <f>SUM(F2:F21)</f>
        <v>155</v>
      </c>
      <c r="G23" s="8">
        <f>SUM(G2:G21)</f>
        <v>37278155</v>
      </c>
      <c r="H23" s="17">
        <f>ROUND(G23/C23,4)</f>
        <v>0.4214</v>
      </c>
      <c r="I23" s="8">
        <f>SUM(I2:I21)</f>
        <v>153</v>
      </c>
      <c r="J23" s="19">
        <f t="shared" si="6"/>
        <v>2.0299999999999999E-2</v>
      </c>
      <c r="K23" t="s">
        <v>35</v>
      </c>
      <c r="L23">
        <f>D23-G23</f>
        <v>1799276</v>
      </c>
      <c r="M23" t="s">
        <v>42</v>
      </c>
      <c r="N23" s="21">
        <f>F23-I23</f>
        <v>2</v>
      </c>
      <c r="O23" t="s">
        <v>54</v>
      </c>
    </row>
    <row r="24" spans="1:15" ht="28" x14ac:dyDescent="0.3">
      <c r="A24" s="3" t="s">
        <v>30</v>
      </c>
      <c r="B24" s="2">
        <v>419</v>
      </c>
      <c r="D24" s="10"/>
      <c r="E24" s="14">
        <v>0.42720000000000002</v>
      </c>
      <c r="F24" s="10">
        <v>179</v>
      </c>
      <c r="H24" s="17">
        <v>0.41520000000000001</v>
      </c>
      <c r="I24" s="8">
        <v>174</v>
      </c>
      <c r="J24" s="19"/>
      <c r="N24" s="21">
        <v>5</v>
      </c>
      <c r="O24" t="s">
        <v>56</v>
      </c>
    </row>
  </sheetData>
  <sortState xmlns:xlrd2="http://schemas.microsoft.com/office/spreadsheetml/2017/richdata2" ref="A2:O21">
    <sortCondition descending="1" ref="J2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Sheet1!_Hlk137374029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2023-12-27T12:52:16Z</dcterms:modified>
</cp:coreProperties>
</file>